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esktop\მარტი-FRM\"/>
    </mc:Choice>
  </mc:AlternateContent>
  <xr:revisionPtr revIDLastSave="0" documentId="13_ncr:1_{D1536A5E-603D-4DA5-929E-645159AB81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8" l="1"/>
  <c r="E17" i="8"/>
  <c r="E16" i="8"/>
  <c r="C14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D53" i="9"/>
  <c r="C53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53" i="9"/>
  <c r="E33" i="9"/>
  <c r="D24" i="9"/>
  <c r="D34" i="9" s="1"/>
  <c r="D56" i="9" s="1"/>
  <c r="E16" i="9"/>
  <c r="E8" i="9"/>
  <c r="D18" i="8"/>
  <c r="E45" i="9"/>
  <c r="C54" i="9"/>
  <c r="E54" i="9" s="1"/>
  <c r="E26" i="8"/>
  <c r="C34" i="8"/>
  <c r="E34" i="8" s="1"/>
  <c r="E28" i="8"/>
  <c r="D63" i="9" l="1"/>
  <c r="D65" i="9" s="1"/>
  <c r="D67" i="9" s="1"/>
  <c r="E24" i="9"/>
  <c r="E18" i="8"/>
  <c r="C56" i="9"/>
  <c r="C63" i="9" s="1"/>
  <c r="E34" i="9"/>
  <c r="E56" i="9" l="1"/>
  <c r="C65" i="9" l="1"/>
  <c r="E63" i="9"/>
  <c r="E65" i="9" l="1"/>
  <c r="C67" i="9"/>
  <c r="E67" i="9" s="1"/>
</calcChain>
</file>

<file path=xl/sharedStrings.xml><?xml version="1.0" encoding="utf-8"?>
<sst xmlns="http://schemas.openxmlformats.org/spreadsheetml/2006/main" count="133" uniqueCount="119">
  <si>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</si>
  <si>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</si>
  <si>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</si>
  <si>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</si>
  <si>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</si>
  <si>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</si>
  <si>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</si>
  <si>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</si>
  <si>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</si>
  <si>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</si>
  <si>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</si>
  <si>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</si>
  <si>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</si>
  <si>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</si>
  <si>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</si>
  <si>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</si>
  <si>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</si>
  <si>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</si>
  <si>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</si>
  <si>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</si>
  <si>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</si>
  <si>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</si>
  <si>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</si>
  <si>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</si>
  <si>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</si>
  <si>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</si>
  <si>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</si>
  <si>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</si>
  <si>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</si>
  <si>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</si>
  <si>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</si>
  <si>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</si>
  <si>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</si>
  <si>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</si>
  <si>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</si>
  <si>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</si>
  <si>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</si>
  <si>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</si>
  <si>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</si>
  <si>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</si>
  <si>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</si>
  <si>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</si>
  <si>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</si>
  <si>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</si>
  <si>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</si>
  <si>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</si>
  <si>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</si>
  <si>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</si>
  <si>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</si>
  <si>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</si>
  <si>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</si>
  <si>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</si>
  <si>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</si>
  <si>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</si>
  <si>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</si>
  <si>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</si>
  <si>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</si>
  <si>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</si>
  <si>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</si>
  <si>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</si>
  <si>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</si>
  <si>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</si>
  <si>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</si>
  <si>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</si>
  <si>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</si>
  <si>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</si>
  <si>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</si>
  <si>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</si>
  <si>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</si>
  <si>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</si>
  <si>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</si>
  <si>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</si>
  <si>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</si>
  <si>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</si>
  <si>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</si>
  <si>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</si>
  <si>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</si>
  <si>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</si>
  <si>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</si>
  <si>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</si>
  <si>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</si>
  <si>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</si>
  <si>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</si>
  <si>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</si>
  <si>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</si>
  <si>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</si>
  <si>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</si>
  <si>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</si>
  <si>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</si>
  <si>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</si>
  <si>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</si>
  <si>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</si>
  <si>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</si>
  <si>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</si>
  <si>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</si>
  <si>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</si>
  <si>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</si>
  <si>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</si>
  <si>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</si>
  <si>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</si>
  <si>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</si>
  <si>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</si>
  <si>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</si>
  <si>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</si>
  <si>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</si>
  <si>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</si>
  <si>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</si>
  <si>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</si>
  <si>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</si>
  <si>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</si>
  <si>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</si>
  <si>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ეკატერინე გიორგობიანი</t>
  </si>
  <si>
    <t>სამელთვალყურეო საბჭოს  წევრი</t>
  </si>
  <si>
    <t>ქეთევან დარსაძე</t>
  </si>
  <si>
    <t>დირექტორი</t>
  </si>
  <si>
    <t>შ.პ.ს. "თ &amp; რ დისტრიბუშენი</t>
  </si>
  <si>
    <t>სს. მისო "ალფა ექსპრესი"</t>
  </si>
  <si>
    <t>თეა გვარამია</t>
  </si>
  <si>
    <t>31,03,2020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</si>
</sst>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_ ;[Red]\-#,##0\ "/>
    <numFmt numFmtId="166" formatCode="#,##0.00_ ;[Red]\-#,##0.00\ "/>
    <numFmt numFmtId="167" formatCode="mm/dd/yy"/>
    <numFmt numFmtId="168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3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8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0" fontId="3" fillId="0" borderId="20" xfId="0" applyFont="1" applyFill="1" applyBorder="1" applyProtection="1"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5" fontId="3" fillId="0" borderId="6" xfId="1" applyNumberFormat="1" applyFont="1" applyFill="1" applyBorder="1" applyAlignment="1" applyProtection="1">
      <alignment horizontal="right"/>
    </xf>
    <xf numFmtId="165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5" fontId="3" fillId="0" borderId="9" xfId="1" applyNumberFormat="1" applyFont="1" applyFill="1" applyBorder="1" applyAlignment="1" applyProtection="1">
      <alignment horizontal="right"/>
    </xf>
    <xf numFmtId="165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5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5" fontId="4" fillId="0" borderId="11" xfId="1" applyNumberFormat="1" applyFont="1" applyFill="1" applyBorder="1" applyAlignment="1" applyProtection="1">
      <alignment horizontal="right"/>
    </xf>
    <xf numFmtId="165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5" fontId="4" fillId="0" borderId="3" xfId="1" applyNumberFormat="1" applyFont="1" applyFill="1" applyBorder="1" applyAlignment="1" applyProtection="1">
      <alignment horizontal="right"/>
    </xf>
    <xf numFmtId="165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6" fontId="3" fillId="0" borderId="0" xfId="1" applyNumberFormat="1" applyFont="1" applyFill="1" applyBorder="1" applyProtection="1"/>
    <xf numFmtId="164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164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7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5" fontId="9" fillId="0" borderId="20" xfId="1" applyNumberFormat="1" applyFont="1" applyFill="1" applyBorder="1" applyAlignment="1" applyProtection="1">
      <alignment horizontal="right"/>
      <protection locked="0"/>
    </xf>
    <xf numFmtId="165" fontId="9" fillId="0" borderId="21" xfId="1" applyNumberFormat="1" applyFont="1" applyFill="1" applyBorder="1" applyAlignment="1" applyProtection="1">
      <alignment horizontal="right"/>
      <protection locked="0"/>
    </xf>
    <xf numFmtId="165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5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5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5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5" fontId="4" fillId="0" borderId="27" xfId="1" applyNumberFormat="1" applyFont="1" applyFill="1" applyBorder="1" applyAlignment="1" applyProtection="1">
      <alignment horizontal="right"/>
    </xf>
    <xf numFmtId="165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5" fontId="4" fillId="0" borderId="30" xfId="1" applyNumberFormat="1" applyFont="1" applyFill="1" applyBorder="1" applyAlignment="1" applyProtection="1">
      <alignment horizontal="right"/>
    </xf>
    <xf numFmtId="165" fontId="4" fillId="0" borderId="31" xfId="1" applyNumberFormat="1" applyFont="1" applyFill="1" applyBorder="1" applyAlignment="1" applyProtection="1">
      <alignment horizontal="right"/>
    </xf>
    <xf numFmtId="165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5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5" fontId="4" fillId="0" borderId="20" xfId="1" applyNumberFormat="1" applyFont="1" applyFill="1" applyBorder="1" applyAlignment="1" applyProtection="1">
      <alignment horizontal="right"/>
    </xf>
    <xf numFmtId="165" fontId="4" fillId="0" borderId="21" xfId="1" applyNumberFormat="1" applyFont="1" applyFill="1" applyBorder="1" applyAlignment="1" applyProtection="1">
      <alignment horizontal="right"/>
    </xf>
    <xf numFmtId="165" fontId="4" fillId="0" borderId="19" xfId="1" applyNumberFormat="1" applyFont="1" applyFill="1" applyBorder="1" applyAlignment="1" applyProtection="1">
      <alignment horizontal="right"/>
    </xf>
    <xf numFmtId="165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5" fontId="11" fillId="0" borderId="20" xfId="0" applyNumberFormat="1" applyFont="1" applyBorder="1" applyAlignment="1" applyProtection="1">
      <alignment horizontal="right"/>
      <protection locked="0"/>
    </xf>
    <xf numFmtId="165" fontId="11" fillId="0" borderId="21" xfId="0" applyNumberFormat="1" applyFont="1" applyBorder="1" applyAlignment="1" applyProtection="1">
      <alignment horizontal="right"/>
      <protection locked="0"/>
    </xf>
    <xf numFmtId="165" fontId="11" fillId="0" borderId="25" xfId="0" applyNumberFormat="1" applyFont="1" applyBorder="1" applyAlignment="1" applyProtection="1">
      <alignment horizontal="right"/>
      <protection locked="0"/>
    </xf>
    <xf numFmtId="165" fontId="11" fillId="0" borderId="34" xfId="0" applyNumberFormat="1" applyFont="1" applyBorder="1" applyAlignment="1" applyProtection="1">
      <alignment horizontal="right"/>
      <protection locked="0"/>
    </xf>
    <xf numFmtId="165" fontId="12" fillId="0" borderId="19" xfId="0" applyNumberFormat="1" applyFont="1" applyBorder="1" applyAlignment="1" applyProtection="1">
      <alignment horizontal="right"/>
      <protection locked="0"/>
    </xf>
    <xf numFmtId="165" fontId="12" fillId="0" borderId="29" xfId="0" applyNumberFormat="1" applyFont="1" applyBorder="1" applyAlignment="1" applyProtection="1">
      <alignment horizontal="right"/>
      <protection locked="0"/>
    </xf>
    <xf numFmtId="165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2" borderId="20" xfId="0" applyNumberFormat="1" applyFont="1" applyFill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165" fontId="9" fillId="0" borderId="20" xfId="0" applyNumberFormat="1" applyFont="1" applyBorder="1" applyAlignment="1" applyProtection="1">
      <alignment horizontal="right"/>
      <protection locked="0"/>
    </xf>
    <xf numFmtId="165" fontId="9" fillId="0" borderId="21" xfId="0" applyNumberFormat="1" applyFont="1" applyBorder="1" applyAlignment="1" applyProtection="1">
      <alignment horizontal="right"/>
      <protection locked="0"/>
    </xf>
    <xf numFmtId="165" fontId="3" fillId="0" borderId="21" xfId="0" applyNumberFormat="1" applyFont="1" applyBorder="1" applyAlignment="1" applyProtection="1">
      <alignment horizontal="right"/>
      <protection locked="0"/>
    </xf>
    <xf numFmtId="165" fontId="3" fillId="0" borderId="20" xfId="0" applyNumberFormat="1" applyFont="1" applyBorder="1" applyAlignment="1" applyProtection="1">
      <alignment horizontal="right"/>
      <protection locked="0"/>
    </xf>
    <xf numFmtId="165" fontId="3" fillId="0" borderId="25" xfId="0" applyNumberFormat="1" applyFont="1" applyBorder="1" applyAlignment="1" applyProtection="1">
      <alignment horizontal="right"/>
      <protection locked="0"/>
    </xf>
    <xf numFmtId="165" fontId="3" fillId="0" borderId="34" xfId="0" applyNumberFormat="1" applyFont="1" applyBorder="1" applyAlignment="1" applyProtection="1">
      <alignment horizontal="right"/>
      <protection locked="0"/>
    </xf>
    <xf numFmtId="3" fontId="3" fillId="0" borderId="19" xfId="0" applyNumberFormat="1" applyFont="1" applyBorder="1" applyAlignment="1" applyProtection="1">
      <alignment horizontal="right"/>
      <protection locked="0"/>
    </xf>
    <xf numFmtId="165" fontId="3" fillId="2" borderId="9" xfId="0" applyNumberFormat="1" applyFont="1" applyFill="1" applyBorder="1" applyAlignment="1">
      <alignment horizontal="right"/>
    </xf>
    <xf numFmtId="165" fontId="12" fillId="2" borderId="20" xfId="0" applyNumberFormat="1" applyFont="1" applyFill="1" applyBorder="1" applyAlignment="1" applyProtection="1">
      <alignment horizontal="right"/>
      <protection locked="0"/>
    </xf>
    <xf numFmtId="165" fontId="4" fillId="2" borderId="9" xfId="1" applyNumberFormat="1" applyFont="1" applyFill="1" applyBorder="1" applyAlignment="1" applyProtection="1">
      <alignment horizontal="right"/>
    </xf>
    <xf numFmtId="165" fontId="3" fillId="2" borderId="9" xfId="1" applyNumberFormat="1" applyFont="1" applyFill="1" applyBorder="1" applyAlignment="1" applyProtection="1">
      <alignment horizontal="right"/>
    </xf>
    <xf numFmtId="0" fontId="3" fillId="2" borderId="0" xfId="1" applyFont="1" applyFill="1" applyBorder="1" applyProtection="1">
      <protection locked="0"/>
    </xf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%20Natia/Desktop/Alpha%20Express-201909-F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OS"/>
      <sheetName val="RC-BF"/>
      <sheetName val="RC-P"/>
      <sheetName val="RI-C"/>
      <sheetName val="RI"/>
      <sheetName val="RC-O"/>
      <sheetName val="A-CI"/>
      <sheetName val="A-L"/>
      <sheetName val="A-LD"/>
      <sheetName val="S-Cap"/>
      <sheetName val="A"/>
      <sheetName val="A-LS"/>
      <sheetName val="A-M"/>
      <sheetName val="Branches"/>
      <sheetName val="Lists"/>
    </sheetNames>
    <sheetDataSet>
      <sheetData sheetId="0"/>
      <sheetData sheetId="1"/>
      <sheetData sheetId="2">
        <row r="8">
          <cell r="C8">
            <v>35576.14</v>
          </cell>
        </row>
      </sheetData>
      <sheetData sheetId="3"/>
      <sheetData sheetId="4"/>
      <sheetData sheetId="5"/>
      <sheetData sheetId="6">
        <row r="16">
          <cell r="F1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zoomScale="90" zoomScaleSheetLayoutView="90" workbookViewId="0">
      <selection activeCell="C32" sqref="C32"/>
    </sheetView>
  </sheetViews>
  <sheetFormatPr defaultColWidth="9.125" defaultRowHeight="12" customHeight="1" x14ac:dyDescent="0.2"/>
  <cols>
    <col min="1" max="1" width="8.25" style="27" customWidth="1"/>
    <col min="2" max="2" width="48.75" style="27" customWidth="1"/>
    <col min="3" max="3" width="14.375" style="27" customWidth="1"/>
    <col min="4" max="4" width="13.625" style="27" bestFit="1" customWidth="1"/>
    <col min="5" max="5" width="16.25" style="27" bestFit="1" customWidth="1"/>
    <col min="6" max="16384" width="9.125" style="27"/>
  </cols>
  <sheetData>
    <row r="1" spans="1:6" ht="12" customHeight="1" x14ac:dyDescent="0.2">
      <c r="A1" s="24" t="s">
        <v>0</v>
      </c>
      <c r="B1" s="25" t="str">
        <f>Info!B1</f>
        <v>სს. მისო "ალფა ექსპრესი"</v>
      </c>
      <c r="C1" s="26"/>
      <c r="D1" s="26"/>
      <c r="E1" s="26"/>
    </row>
    <row r="2" spans="1:6" ht="12" customHeight="1" x14ac:dyDescent="0.2">
      <c r="A2" s="24" t="s">
        <v>1</v>
      </c>
      <c r="B2" s="25" t="str">
        <f>Info!B2</f>
        <v>31,03,2020</v>
      </c>
      <c r="C2" s="26"/>
      <c r="D2" s="26"/>
      <c r="E2" s="26"/>
    </row>
    <row r="3" spans="1:6" ht="12" customHeight="1" x14ac:dyDescent="0.2">
      <c r="A3" s="24"/>
      <c r="B3" s="28"/>
      <c r="C3" s="26"/>
      <c r="D3" s="26"/>
      <c r="E3" s="26"/>
    </row>
    <row r="4" spans="1:6" ht="12" customHeight="1" x14ac:dyDescent="0.2">
      <c r="A4" s="29" t="s">
        <v>2</v>
      </c>
      <c r="B4" s="30" t="s">
        <v>3</v>
      </c>
      <c r="C4" s="24"/>
      <c r="D4" s="24"/>
      <c r="E4" s="31" t="s">
        <v>4</v>
      </c>
    </row>
    <row r="5" spans="1:6" ht="12" customHeight="1" thickBot="1" x14ac:dyDescent="0.25">
      <c r="A5" s="24"/>
      <c r="B5" s="24"/>
      <c r="C5" s="24"/>
      <c r="D5" s="24"/>
      <c r="E5" s="32"/>
    </row>
    <row r="6" spans="1:6" ht="12" customHeight="1" thickBot="1" x14ac:dyDescent="0.25">
      <c r="A6" s="33" t="s">
        <v>5</v>
      </c>
      <c r="B6" s="34" t="s">
        <v>6</v>
      </c>
      <c r="C6" s="35" t="s">
        <v>7</v>
      </c>
      <c r="D6" s="35" t="s">
        <v>8</v>
      </c>
      <c r="E6" s="36" t="s">
        <v>9</v>
      </c>
    </row>
    <row r="7" spans="1:6" ht="12" customHeight="1" x14ac:dyDescent="0.2">
      <c r="A7" s="37">
        <v>1</v>
      </c>
      <c r="B7" s="38" t="s">
        <v>10</v>
      </c>
      <c r="C7" s="177">
        <v>180</v>
      </c>
      <c r="D7" s="177">
        <v>108.39</v>
      </c>
      <c r="E7" s="40">
        <f t="shared" ref="E7:E12" si="0">C7+D7</f>
        <v>288.39</v>
      </c>
      <c r="F7" s="41"/>
    </row>
    <row r="8" spans="1:6" ht="12" customHeight="1" x14ac:dyDescent="0.2">
      <c r="A8" s="42">
        <v>2</v>
      </c>
      <c r="B8" s="43" t="s">
        <v>11</v>
      </c>
      <c r="C8" s="198">
        <v>194367.05</v>
      </c>
      <c r="D8" s="198">
        <v>37913.120000000003</v>
      </c>
      <c r="E8" s="45">
        <f t="shared" si="0"/>
        <v>232280.16999999998</v>
      </c>
      <c r="F8" s="41"/>
    </row>
    <row r="9" spans="1:6" ht="12" customHeight="1" x14ac:dyDescent="0.2">
      <c r="A9" s="42">
        <v>3</v>
      </c>
      <c r="B9" s="46" t="s">
        <v>12</v>
      </c>
      <c r="C9" s="198">
        <v>1521768.6</v>
      </c>
      <c r="D9" s="198">
        <v>205545.94</v>
      </c>
      <c r="E9" s="45">
        <f t="shared" si="0"/>
        <v>1727314.54</v>
      </c>
      <c r="F9" s="41"/>
    </row>
    <row r="10" spans="1:6" ht="12" customHeight="1" x14ac:dyDescent="0.2">
      <c r="A10" s="42">
        <v>3.1</v>
      </c>
      <c r="B10" s="46" t="s">
        <v>13</v>
      </c>
      <c r="C10" s="199">
        <v>-3759</v>
      </c>
      <c r="D10" s="199">
        <v>-20555</v>
      </c>
      <c r="E10" s="47">
        <f t="shared" si="0"/>
        <v>-24314</v>
      </c>
      <c r="F10" s="41"/>
    </row>
    <row r="11" spans="1:6" ht="12" customHeight="1" x14ac:dyDescent="0.2">
      <c r="A11" s="42">
        <v>3.2</v>
      </c>
      <c r="B11" s="43" t="s">
        <v>14</v>
      </c>
      <c r="C11" s="200">
        <f>C9+C10</f>
        <v>1518009.6</v>
      </c>
      <c r="D11" s="200">
        <f>D9+D10</f>
        <v>184990.94</v>
      </c>
      <c r="E11" s="45">
        <f t="shared" si="0"/>
        <v>1703000.54</v>
      </c>
    </row>
    <row r="12" spans="1:6" ht="12" customHeight="1" x14ac:dyDescent="0.2">
      <c r="A12" s="42">
        <v>4</v>
      </c>
      <c r="B12" s="43" t="s">
        <v>15</v>
      </c>
      <c r="C12" s="198"/>
      <c r="D12" s="201">
        <v>0</v>
      </c>
      <c r="E12" s="45">
        <f t="shared" si="0"/>
        <v>0</v>
      </c>
    </row>
    <row r="13" spans="1:6" ht="12" customHeight="1" x14ac:dyDescent="0.2">
      <c r="A13" s="42">
        <v>5</v>
      </c>
      <c r="B13" s="43" t="s">
        <v>16</v>
      </c>
      <c r="C13" s="198">
        <v>22987</v>
      </c>
      <c r="D13" s="44"/>
      <c r="E13" s="45">
        <f>C13</f>
        <v>22987</v>
      </c>
    </row>
    <row r="14" spans="1:6" ht="12" customHeight="1" x14ac:dyDescent="0.2">
      <c r="A14" s="42">
        <v>6</v>
      </c>
      <c r="B14" s="43" t="s">
        <v>17</v>
      </c>
      <c r="C14" s="198">
        <f>'[4]RC-I'!$F$16</f>
        <v>0</v>
      </c>
      <c r="D14" s="48"/>
      <c r="E14" s="45">
        <f>C14</f>
        <v>0</v>
      </c>
    </row>
    <row r="15" spans="1:6" ht="12" customHeight="1" x14ac:dyDescent="0.2">
      <c r="A15" s="42">
        <v>7</v>
      </c>
      <c r="B15" s="43" t="s">
        <v>18</v>
      </c>
      <c r="C15" s="202"/>
      <c r="D15" s="48"/>
      <c r="E15" s="45"/>
    </row>
    <row r="16" spans="1:6" ht="12" customHeight="1" x14ac:dyDescent="0.2">
      <c r="A16" s="42">
        <v>8</v>
      </c>
      <c r="B16" s="43" t="s">
        <v>19</v>
      </c>
      <c r="C16" s="198">
        <v>12549</v>
      </c>
      <c r="D16" s="48"/>
      <c r="E16" s="45">
        <f>C16</f>
        <v>12549</v>
      </c>
    </row>
    <row r="17" spans="1:5" ht="12" customHeight="1" x14ac:dyDescent="0.2">
      <c r="A17" s="42">
        <v>9</v>
      </c>
      <c r="B17" s="43" t="s">
        <v>20</v>
      </c>
      <c r="C17" s="198">
        <v>47054</v>
      </c>
      <c r="D17" s="44">
        <v>217</v>
      </c>
      <c r="E17" s="45">
        <f>C17+D17</f>
        <v>47271</v>
      </c>
    </row>
    <row r="18" spans="1:5" ht="12" customHeight="1" thickBot="1" x14ac:dyDescent="0.25">
      <c r="A18" s="37">
        <v>10</v>
      </c>
      <c r="B18" s="49" t="s">
        <v>21</v>
      </c>
      <c r="C18" s="50">
        <f>SUM(C7:C8,C11:C17)</f>
        <v>1795146.6500000001</v>
      </c>
      <c r="D18" s="50">
        <f>SUM(D7:D8,D11:D17)</f>
        <v>223229.45</v>
      </c>
      <c r="E18" s="51">
        <f>SUM(E7:E8,E11:E17)</f>
        <v>2018376.1</v>
      </c>
    </row>
    <row r="19" spans="1:5" ht="12" customHeight="1" thickBot="1" x14ac:dyDescent="0.25">
      <c r="A19" s="33"/>
      <c r="B19" s="34" t="s">
        <v>22</v>
      </c>
      <c r="C19" s="35"/>
      <c r="D19" s="35"/>
      <c r="E19" s="36"/>
    </row>
    <row r="20" spans="1:5" ht="12" customHeight="1" x14ac:dyDescent="0.2">
      <c r="A20" s="37">
        <v>11</v>
      </c>
      <c r="B20" s="38" t="s">
        <v>23</v>
      </c>
      <c r="C20" s="39">
        <v>0</v>
      </c>
      <c r="D20" s="39">
        <v>0</v>
      </c>
      <c r="E20" s="40">
        <v>0</v>
      </c>
    </row>
    <row r="21" spans="1:5" ht="12" customHeight="1" x14ac:dyDescent="0.2">
      <c r="A21" s="42">
        <v>12</v>
      </c>
      <c r="B21" s="43" t="s">
        <v>24</v>
      </c>
      <c r="C21" s="44">
        <v>0</v>
      </c>
      <c r="D21" s="44">
        <v>96892.75</v>
      </c>
      <c r="E21" s="45">
        <f>C21+D21</f>
        <v>96892.75</v>
      </c>
    </row>
    <row r="22" spans="1:5" ht="12" customHeight="1" x14ac:dyDescent="0.2">
      <c r="A22" s="42">
        <v>13</v>
      </c>
      <c r="B22" s="43" t="s">
        <v>25</v>
      </c>
      <c r="C22" s="44">
        <v>0</v>
      </c>
      <c r="D22" s="44">
        <v>0</v>
      </c>
      <c r="E22" s="45">
        <f t="shared" ref="E22:E25" si="1">C22+D22</f>
        <v>0</v>
      </c>
    </row>
    <row r="23" spans="1:5" ht="12" customHeight="1" x14ac:dyDescent="0.2">
      <c r="A23" s="37">
        <v>14</v>
      </c>
      <c r="B23" s="43" t="s">
        <v>26</v>
      </c>
      <c r="C23" s="44">
        <v>0</v>
      </c>
      <c r="D23" s="44">
        <v>302.60000000000002</v>
      </c>
      <c r="E23" s="45">
        <f t="shared" si="1"/>
        <v>302.60000000000002</v>
      </c>
    </row>
    <row r="24" spans="1:5" ht="12" customHeight="1" x14ac:dyDescent="0.2">
      <c r="A24" s="42">
        <v>15</v>
      </c>
      <c r="B24" s="43" t="s">
        <v>27</v>
      </c>
      <c r="C24" s="44">
        <v>51000</v>
      </c>
      <c r="D24" s="44">
        <v>317</v>
      </c>
      <c r="E24" s="45">
        <f t="shared" si="1"/>
        <v>51317</v>
      </c>
    </row>
    <row r="25" spans="1:5" ht="12" customHeight="1" x14ac:dyDescent="0.2">
      <c r="A25" s="42">
        <v>16</v>
      </c>
      <c r="B25" s="43" t="s">
        <v>28</v>
      </c>
      <c r="C25" s="44">
        <v>0</v>
      </c>
      <c r="D25" s="44">
        <v>0</v>
      </c>
      <c r="E25" s="45">
        <f t="shared" si="1"/>
        <v>0</v>
      </c>
    </row>
    <row r="26" spans="1:5" ht="12" customHeight="1" thickBot="1" x14ac:dyDescent="0.25">
      <c r="A26" s="37">
        <v>17</v>
      </c>
      <c r="B26" s="49" t="s">
        <v>29</v>
      </c>
      <c r="C26" s="50">
        <f>SUM(C20:C25)</f>
        <v>51000</v>
      </c>
      <c r="D26" s="50">
        <f>SUM(D20:D25)</f>
        <v>97512.35</v>
      </c>
      <c r="E26" s="51">
        <f t="shared" ref="E26" si="2">C26+D26</f>
        <v>148512.35</v>
      </c>
    </row>
    <row r="27" spans="1:5" ht="12" customHeight="1" thickBot="1" x14ac:dyDescent="0.25">
      <c r="A27" s="33"/>
      <c r="B27" s="34" t="s">
        <v>30</v>
      </c>
      <c r="C27" s="35"/>
      <c r="D27" s="35"/>
      <c r="E27" s="36"/>
    </row>
    <row r="28" spans="1:5" ht="12" customHeight="1" x14ac:dyDescent="0.2">
      <c r="A28" s="37">
        <v>18</v>
      </c>
      <c r="B28" s="52" t="s">
        <v>31</v>
      </c>
      <c r="C28" s="39">
        <v>2320000</v>
      </c>
      <c r="D28" s="48"/>
      <c r="E28" s="40">
        <f t="shared" ref="E28:E33" si="3">C28</f>
        <v>2320000</v>
      </c>
    </row>
    <row r="29" spans="1:5" ht="12" customHeight="1" x14ac:dyDescent="0.2">
      <c r="A29" s="42">
        <v>19</v>
      </c>
      <c r="B29" s="53" t="s">
        <v>32</v>
      </c>
      <c r="C29" s="44">
        <v>0</v>
      </c>
      <c r="D29" s="48"/>
      <c r="E29" s="45">
        <f t="shared" si="3"/>
        <v>0</v>
      </c>
    </row>
    <row r="30" spans="1:5" ht="12" customHeight="1" x14ac:dyDescent="0.2">
      <c r="A30" s="42">
        <v>20</v>
      </c>
      <c r="B30" s="53" t="s">
        <v>33</v>
      </c>
      <c r="C30" s="44">
        <v>0</v>
      </c>
      <c r="D30" s="48"/>
      <c r="E30" s="45">
        <f t="shared" si="3"/>
        <v>0</v>
      </c>
    </row>
    <row r="31" spans="1:5" ht="12" customHeight="1" x14ac:dyDescent="0.2">
      <c r="A31" s="42">
        <v>21</v>
      </c>
      <c r="B31" s="53" t="s">
        <v>34</v>
      </c>
      <c r="C31" s="44">
        <v>-450136</v>
      </c>
      <c r="D31" s="48"/>
      <c r="E31" s="45">
        <f t="shared" si="3"/>
        <v>-450136</v>
      </c>
    </row>
    <row r="32" spans="1:5" ht="12" customHeight="1" x14ac:dyDescent="0.2">
      <c r="A32" s="42">
        <v>22</v>
      </c>
      <c r="B32" s="53" t="s">
        <v>35</v>
      </c>
      <c r="C32" s="44"/>
      <c r="D32" s="48"/>
      <c r="E32" s="45">
        <f t="shared" si="3"/>
        <v>0</v>
      </c>
    </row>
    <row r="33" spans="1:5" ht="12" customHeight="1" thickBot="1" x14ac:dyDescent="0.25">
      <c r="A33" s="54">
        <v>23</v>
      </c>
      <c r="B33" s="49" t="s">
        <v>36</v>
      </c>
      <c r="C33" s="50">
        <f>SUM(C28:C32)</f>
        <v>1869864</v>
      </c>
      <c r="D33" s="48"/>
      <c r="E33" s="51">
        <f t="shared" si="3"/>
        <v>1869864</v>
      </c>
    </row>
    <row r="34" spans="1:5" ht="12" customHeight="1" thickBot="1" x14ac:dyDescent="0.25">
      <c r="A34" s="55">
        <v>24</v>
      </c>
      <c r="B34" s="56" t="s">
        <v>37</v>
      </c>
      <c r="C34" s="57">
        <f>C26+C33</f>
        <v>1920864</v>
      </c>
      <c r="D34" s="57">
        <f>D26</f>
        <v>97512.35</v>
      </c>
      <c r="E34" s="58">
        <f>C34+D34</f>
        <v>2018376.35</v>
      </c>
    </row>
    <row r="35" spans="1:5" ht="12" customHeight="1" x14ac:dyDescent="0.2">
      <c r="A35" s="26"/>
      <c r="B35" s="26"/>
      <c r="C35" s="59"/>
      <c r="D35" s="59"/>
      <c r="E35" s="59"/>
    </row>
    <row r="36" spans="1:5" ht="12" customHeight="1" x14ac:dyDescent="0.2">
      <c r="A36" s="26"/>
      <c r="B36" s="26"/>
      <c r="C36" s="26"/>
      <c r="D36" s="26"/>
      <c r="E36" s="26"/>
    </row>
    <row r="37" spans="1:5" ht="12" customHeight="1" x14ac:dyDescent="0.2">
      <c r="A37" s="26"/>
      <c r="B37" s="26"/>
      <c r="C37" s="60"/>
      <c r="D37" s="61"/>
      <c r="E37" s="26"/>
    </row>
    <row r="38" spans="1:5" ht="12" customHeight="1" x14ac:dyDescent="0.2">
      <c r="A38" s="26"/>
      <c r="B38" s="26" t="s">
        <v>106</v>
      </c>
      <c r="C38" s="26"/>
      <c r="D38" s="62"/>
      <c r="E38" s="26"/>
    </row>
    <row r="39" spans="1:5" ht="12" customHeight="1" x14ac:dyDescent="0.2">
      <c r="C39" s="63"/>
    </row>
  </sheetData>
  <sheetProtection formatCells="0" formatColumns="0" formatRows="0"/>
  <dataValidations count="2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  <dataValidation type="decimal" allowBlank="1" showInputMessage="1" showErrorMessage="1" sqref="C7:D7" xr:uid="{FA379BAE-210C-45BD-BF81-150105EDCC59}">
      <formula1>-100000000</formula1>
      <formula2>100000000</formula2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46" zoomScale="90" zoomScaleSheetLayoutView="90" workbookViewId="0">
      <selection activeCell="B2" sqref="B2"/>
    </sheetView>
  </sheetViews>
  <sheetFormatPr defaultColWidth="9.125" defaultRowHeight="11.25" x14ac:dyDescent="0.2"/>
  <cols>
    <col min="1" max="1" width="8.125" style="156" bestFit="1" customWidth="1"/>
    <col min="2" max="2" width="48.875" style="156" customWidth="1"/>
    <col min="3" max="4" width="12" style="156" customWidth="1"/>
    <col min="5" max="5" width="12" style="157" customWidth="1"/>
    <col min="6" max="16384" width="9.125" style="66"/>
  </cols>
  <sheetData>
    <row r="1" spans="1:5" x14ac:dyDescent="0.2">
      <c r="A1" s="64" t="s">
        <v>0</v>
      </c>
      <c r="B1" s="25" t="str">
        <f>Info!B1</f>
        <v>სს. მისო "ალფა ექსპრესი"</v>
      </c>
      <c r="C1" s="26"/>
      <c r="D1" s="26"/>
      <c r="E1" s="65"/>
    </row>
    <row r="2" spans="1:5" x14ac:dyDescent="0.2">
      <c r="A2" s="64" t="s">
        <v>1</v>
      </c>
      <c r="B2" s="25" t="str">
        <f>Info!B2</f>
        <v>31,03,2020</v>
      </c>
      <c r="C2" s="26"/>
      <c r="D2" s="26"/>
      <c r="E2" s="65"/>
    </row>
    <row r="3" spans="1:5" x14ac:dyDescent="0.2">
      <c r="A3" s="26"/>
      <c r="B3" s="67"/>
      <c r="C3" s="26"/>
      <c r="D3" s="26"/>
      <c r="E3" s="65"/>
    </row>
    <row r="4" spans="1:5" ht="12" thickBot="1" x14ac:dyDescent="0.25">
      <c r="A4" s="68" t="s">
        <v>38</v>
      </c>
      <c r="B4" s="69" t="s">
        <v>39</v>
      </c>
      <c r="C4" s="26"/>
      <c r="D4" s="26"/>
      <c r="E4" s="70" t="s">
        <v>4</v>
      </c>
    </row>
    <row r="5" spans="1:5" ht="12" thickBot="1" x14ac:dyDescent="0.25">
      <c r="A5" s="71" t="s">
        <v>5</v>
      </c>
      <c r="B5" s="72"/>
      <c r="C5" s="73" t="s">
        <v>7</v>
      </c>
      <c r="D5" s="74" t="s">
        <v>8</v>
      </c>
      <c r="E5" s="75" t="s">
        <v>9</v>
      </c>
    </row>
    <row r="6" spans="1:5" ht="12" thickBot="1" x14ac:dyDescent="0.25">
      <c r="A6" s="76"/>
      <c r="B6" s="77" t="s">
        <v>40</v>
      </c>
      <c r="C6" s="77"/>
      <c r="D6" s="77"/>
      <c r="E6" s="77"/>
    </row>
    <row r="7" spans="1:5" x14ac:dyDescent="0.2">
      <c r="A7" s="78">
        <v>1</v>
      </c>
      <c r="B7" s="79" t="s">
        <v>41</v>
      </c>
      <c r="C7" s="80">
        <v>0</v>
      </c>
      <c r="D7" s="81">
        <v>0</v>
      </c>
      <c r="E7" s="82">
        <f t="shared" ref="E7:E24" si="0">C7+D7</f>
        <v>0</v>
      </c>
    </row>
    <row r="8" spans="1:5" x14ac:dyDescent="0.2">
      <c r="A8" s="78">
        <v>2</v>
      </c>
      <c r="B8" s="83" t="s">
        <v>42</v>
      </c>
      <c r="C8" s="162">
        <f>C10</f>
        <v>44944.26</v>
      </c>
      <c r="D8" s="163">
        <f>D10</f>
        <v>24426.28</v>
      </c>
      <c r="E8" s="84">
        <f t="shared" si="0"/>
        <v>69370.540000000008</v>
      </c>
    </row>
    <row r="9" spans="1:5" x14ac:dyDescent="0.2">
      <c r="A9" s="78">
        <v>2.1</v>
      </c>
      <c r="B9" s="85" t="s">
        <v>43</v>
      </c>
      <c r="C9" s="168"/>
      <c r="D9" s="169"/>
      <c r="E9" s="86">
        <f t="shared" si="0"/>
        <v>0</v>
      </c>
    </row>
    <row r="10" spans="1:5" x14ac:dyDescent="0.2">
      <c r="A10" s="78">
        <v>2.2000000000000002</v>
      </c>
      <c r="B10" s="85" t="s">
        <v>44</v>
      </c>
      <c r="C10" s="191">
        <v>44944.26</v>
      </c>
      <c r="D10" s="192">
        <v>24426.28</v>
      </c>
      <c r="E10" s="86">
        <f t="shared" si="0"/>
        <v>69370.540000000008</v>
      </c>
    </row>
    <row r="11" spans="1:5" x14ac:dyDescent="0.2">
      <c r="A11" s="78">
        <v>2.2999999999999998</v>
      </c>
      <c r="B11" s="85" t="s">
        <v>45</v>
      </c>
      <c r="C11" s="168"/>
      <c r="D11" s="169"/>
      <c r="E11" s="86">
        <f t="shared" si="0"/>
        <v>0</v>
      </c>
    </row>
    <row r="12" spans="1:5" x14ac:dyDescent="0.2">
      <c r="A12" s="78">
        <v>2.4</v>
      </c>
      <c r="B12" s="85" t="s">
        <v>46</v>
      </c>
      <c r="C12" s="168"/>
      <c r="D12" s="169"/>
      <c r="E12" s="86">
        <f t="shared" si="0"/>
        <v>0</v>
      </c>
    </row>
    <row r="13" spans="1:5" x14ac:dyDescent="0.2">
      <c r="A13" s="78">
        <v>2.5</v>
      </c>
      <c r="B13" s="85" t="s">
        <v>47</v>
      </c>
      <c r="C13" s="168"/>
      <c r="D13" s="169"/>
      <c r="E13" s="86">
        <f t="shared" si="0"/>
        <v>0</v>
      </c>
    </row>
    <row r="14" spans="1:5" x14ac:dyDescent="0.2">
      <c r="A14" s="78">
        <v>2.6</v>
      </c>
      <c r="B14" s="85" t="s">
        <v>48</v>
      </c>
      <c r="C14" s="168"/>
      <c r="D14" s="169"/>
      <c r="E14" s="86">
        <f>C14+D14</f>
        <v>0</v>
      </c>
    </row>
    <row r="15" spans="1:5" x14ac:dyDescent="0.2">
      <c r="A15" s="78">
        <v>2.7</v>
      </c>
      <c r="B15" s="85" t="s">
        <v>49</v>
      </c>
      <c r="C15" s="168"/>
      <c r="D15" s="169"/>
      <c r="E15" s="86">
        <f t="shared" si="0"/>
        <v>0</v>
      </c>
    </row>
    <row r="16" spans="1:5" x14ac:dyDescent="0.2">
      <c r="A16" s="78">
        <v>3</v>
      </c>
      <c r="B16" s="83" t="s">
        <v>50</v>
      </c>
      <c r="C16" s="162">
        <f>SUM(C17:C20)</f>
        <v>44484.94</v>
      </c>
      <c r="D16" s="163">
        <f>SUM(D17:D20)</f>
        <v>0</v>
      </c>
      <c r="E16" s="84">
        <f t="shared" si="0"/>
        <v>44484.94</v>
      </c>
    </row>
    <row r="17" spans="1:5" x14ac:dyDescent="0.2">
      <c r="A17" s="78">
        <v>3.1</v>
      </c>
      <c r="B17" s="85" t="s">
        <v>51</v>
      </c>
      <c r="C17" s="191">
        <v>44484.94</v>
      </c>
      <c r="D17" s="192">
        <v>0</v>
      </c>
      <c r="E17" s="86">
        <f t="shared" si="0"/>
        <v>44484.94</v>
      </c>
    </row>
    <row r="18" spans="1:5" x14ac:dyDescent="0.2">
      <c r="A18" s="78">
        <v>3.2</v>
      </c>
      <c r="B18" s="85" t="s">
        <v>52</v>
      </c>
      <c r="C18" s="191"/>
      <c r="D18" s="192"/>
      <c r="E18" s="86">
        <f t="shared" si="0"/>
        <v>0</v>
      </c>
    </row>
    <row r="19" spans="1:5" x14ac:dyDescent="0.2">
      <c r="A19" s="78">
        <v>3.3</v>
      </c>
      <c r="B19" s="85" t="s">
        <v>53</v>
      </c>
      <c r="C19" s="191"/>
      <c r="D19" s="192"/>
      <c r="E19" s="86">
        <f t="shared" si="0"/>
        <v>0</v>
      </c>
    </row>
    <row r="20" spans="1:5" x14ac:dyDescent="0.2">
      <c r="A20" s="78">
        <v>3.4</v>
      </c>
      <c r="B20" s="85" t="s">
        <v>54</v>
      </c>
      <c r="C20" s="191"/>
      <c r="D20" s="192"/>
      <c r="E20" s="86">
        <f t="shared" si="0"/>
        <v>0</v>
      </c>
    </row>
    <row r="21" spans="1:5" ht="22.5" x14ac:dyDescent="0.2">
      <c r="A21" s="78">
        <v>4</v>
      </c>
      <c r="B21" s="87" t="s">
        <v>55</v>
      </c>
      <c r="C21" s="191">
        <v>3096.73</v>
      </c>
      <c r="D21" s="192">
        <v>2454.39</v>
      </c>
      <c r="E21" s="84">
        <f t="shared" si="0"/>
        <v>5551.12</v>
      </c>
    </row>
    <row r="22" spans="1:5" ht="22.5" x14ac:dyDescent="0.2">
      <c r="A22" s="78">
        <v>5</v>
      </c>
      <c r="B22" s="87" t="s">
        <v>56</v>
      </c>
      <c r="C22" s="168">
        <v>0</v>
      </c>
      <c r="D22" s="169">
        <v>0</v>
      </c>
      <c r="E22" s="84">
        <f t="shared" si="0"/>
        <v>0</v>
      </c>
    </row>
    <row r="23" spans="1:5" x14ac:dyDescent="0.2">
      <c r="A23" s="88">
        <v>6</v>
      </c>
      <c r="B23" s="89" t="s">
        <v>57</v>
      </c>
      <c r="C23" s="170"/>
      <c r="D23" s="171"/>
      <c r="E23" s="90">
        <f t="shared" si="0"/>
        <v>0</v>
      </c>
    </row>
    <row r="24" spans="1:5" ht="12" thickBot="1" x14ac:dyDescent="0.25">
      <c r="A24" s="91">
        <v>7</v>
      </c>
      <c r="B24" s="92" t="s">
        <v>58</v>
      </c>
      <c r="C24" s="93">
        <f>SUM(C7:C8,C21:C23,C16)</f>
        <v>92525.930000000008</v>
      </c>
      <c r="D24" s="93">
        <f>SUM(D7:D8,D21:D23,D16)</f>
        <v>26880.67</v>
      </c>
      <c r="E24" s="94">
        <f t="shared" si="0"/>
        <v>119406.6</v>
      </c>
    </row>
    <row r="25" spans="1:5" ht="12" thickBot="1" x14ac:dyDescent="0.25">
      <c r="A25" s="95"/>
      <c r="B25" s="77" t="s">
        <v>59</v>
      </c>
      <c r="C25" s="77"/>
      <c r="D25" s="77"/>
      <c r="E25" s="77"/>
    </row>
    <row r="26" spans="1:5" ht="22.5" x14ac:dyDescent="0.2">
      <c r="A26" s="78">
        <v>8</v>
      </c>
      <c r="B26" s="96" t="s">
        <v>60</v>
      </c>
      <c r="C26" s="172">
        <v>0</v>
      </c>
      <c r="D26" s="173">
        <v>0</v>
      </c>
      <c r="E26" s="82">
        <f t="shared" ref="E26:E34" si="1">C26+D26</f>
        <v>0</v>
      </c>
    </row>
    <row r="27" spans="1:5" x14ac:dyDescent="0.2">
      <c r="A27" s="78">
        <v>9</v>
      </c>
      <c r="B27" s="97" t="s">
        <v>61</v>
      </c>
      <c r="C27" s="174">
        <v>0</v>
      </c>
      <c r="D27" s="193">
        <v>1302.46</v>
      </c>
      <c r="E27" s="84">
        <f t="shared" si="1"/>
        <v>1302.46</v>
      </c>
    </row>
    <row r="28" spans="1:5" x14ac:dyDescent="0.2">
      <c r="A28" s="78">
        <v>10</v>
      </c>
      <c r="B28" s="97" t="s">
        <v>62</v>
      </c>
      <c r="C28" s="174">
        <v>0</v>
      </c>
      <c r="D28" s="193">
        <v>0</v>
      </c>
      <c r="E28" s="84">
        <f t="shared" si="1"/>
        <v>0</v>
      </c>
    </row>
    <row r="29" spans="1:5" x14ac:dyDescent="0.2">
      <c r="A29" s="78">
        <v>11</v>
      </c>
      <c r="B29" s="97" t="s">
        <v>63</v>
      </c>
      <c r="C29" s="174"/>
      <c r="D29" s="193"/>
      <c r="E29" s="84">
        <f t="shared" si="1"/>
        <v>0</v>
      </c>
    </row>
    <row r="30" spans="1:5" x14ac:dyDescent="0.2">
      <c r="A30" s="78">
        <v>12</v>
      </c>
      <c r="B30" s="97" t="s">
        <v>64</v>
      </c>
      <c r="C30" s="174"/>
      <c r="D30" s="193"/>
      <c r="E30" s="84">
        <f t="shared" si="1"/>
        <v>0</v>
      </c>
    </row>
    <row r="31" spans="1:5" x14ac:dyDescent="0.2">
      <c r="A31" s="78">
        <v>13</v>
      </c>
      <c r="B31" s="97" t="s">
        <v>65</v>
      </c>
      <c r="C31" s="174"/>
      <c r="D31" s="193"/>
      <c r="E31" s="84">
        <f t="shared" si="1"/>
        <v>0</v>
      </c>
    </row>
    <row r="32" spans="1:5" x14ac:dyDescent="0.2">
      <c r="A32" s="78">
        <v>14</v>
      </c>
      <c r="B32" s="98" t="s">
        <v>66</v>
      </c>
      <c r="C32" s="174"/>
      <c r="D32" s="193"/>
      <c r="E32" s="84">
        <f t="shared" si="1"/>
        <v>0</v>
      </c>
    </row>
    <row r="33" spans="1:5" ht="12" thickBot="1" x14ac:dyDescent="0.25">
      <c r="A33" s="99">
        <v>15</v>
      </c>
      <c r="B33" s="100" t="s">
        <v>67</v>
      </c>
      <c r="C33" s="101">
        <f>SUM(C26:C32)</f>
        <v>0</v>
      </c>
      <c r="D33" s="102">
        <f>SUM(D26:D32)</f>
        <v>1302.46</v>
      </c>
      <c r="E33" s="103">
        <f t="shared" si="1"/>
        <v>1302.46</v>
      </c>
    </row>
    <row r="34" spans="1:5" ht="12" thickBot="1" x14ac:dyDescent="0.25">
      <c r="A34" s="104">
        <v>16</v>
      </c>
      <c r="B34" s="105" t="s">
        <v>68</v>
      </c>
      <c r="C34" s="93">
        <f>C24-C33</f>
        <v>92525.930000000008</v>
      </c>
      <c r="D34" s="106">
        <f>D24-D33</f>
        <v>25578.21</v>
      </c>
      <c r="E34" s="94">
        <f t="shared" si="1"/>
        <v>118104.14000000001</v>
      </c>
    </row>
    <row r="35" spans="1:5" ht="12" thickBot="1" x14ac:dyDescent="0.25">
      <c r="A35" s="107"/>
      <c r="B35" s="77" t="s">
        <v>69</v>
      </c>
      <c r="C35" s="77"/>
      <c r="D35" s="77"/>
      <c r="E35" s="77"/>
    </row>
    <row r="36" spans="1:5" x14ac:dyDescent="0.2">
      <c r="A36" s="91">
        <v>17</v>
      </c>
      <c r="B36" s="108" t="s">
        <v>70</v>
      </c>
      <c r="C36" s="164">
        <f>C37-C38</f>
        <v>2794.2800000000007</v>
      </c>
      <c r="D36" s="165">
        <f>D37-D38</f>
        <v>2797.3</v>
      </c>
      <c r="E36" s="82">
        <f t="shared" ref="E36:E45" si="2">C36+D36</f>
        <v>5591.5800000000008</v>
      </c>
    </row>
    <row r="37" spans="1:5" ht="22.5" x14ac:dyDescent="0.2">
      <c r="A37" s="78">
        <v>17.100000000000001</v>
      </c>
      <c r="B37" s="109" t="s">
        <v>71</v>
      </c>
      <c r="C37" s="191">
        <v>8954.2800000000007</v>
      </c>
      <c r="D37" s="192">
        <v>2797.3</v>
      </c>
      <c r="E37" s="86">
        <f t="shared" si="2"/>
        <v>11751.580000000002</v>
      </c>
    </row>
    <row r="38" spans="1:5" ht="22.5" x14ac:dyDescent="0.2">
      <c r="A38" s="78">
        <v>17.2</v>
      </c>
      <c r="B38" s="109" t="s">
        <v>72</v>
      </c>
      <c r="C38" s="191">
        <v>6160</v>
      </c>
      <c r="D38" s="192">
        <v>0</v>
      </c>
      <c r="E38" s="86">
        <f t="shared" si="2"/>
        <v>6160</v>
      </c>
    </row>
    <row r="39" spans="1:5" x14ac:dyDescent="0.2">
      <c r="A39" s="78">
        <v>18</v>
      </c>
      <c r="B39" s="87" t="s">
        <v>73</v>
      </c>
      <c r="C39" s="194">
        <v>0</v>
      </c>
      <c r="D39" s="193">
        <v>0</v>
      </c>
      <c r="E39" s="84">
        <f t="shared" si="2"/>
        <v>0</v>
      </c>
    </row>
    <row r="40" spans="1:5" x14ac:dyDescent="0.2">
      <c r="A40" s="78">
        <v>19</v>
      </c>
      <c r="B40" s="87" t="s">
        <v>74</v>
      </c>
      <c r="C40" s="194"/>
      <c r="D40" s="193"/>
      <c r="E40" s="84">
        <f t="shared" si="2"/>
        <v>0</v>
      </c>
    </row>
    <row r="41" spans="1:5" x14ac:dyDescent="0.2">
      <c r="A41" s="78">
        <v>20</v>
      </c>
      <c r="B41" s="87" t="s">
        <v>75</v>
      </c>
      <c r="C41" s="194">
        <v>1916.04</v>
      </c>
      <c r="D41" s="193"/>
      <c r="E41" s="84">
        <f t="shared" si="2"/>
        <v>1916.04</v>
      </c>
    </row>
    <row r="42" spans="1:5" x14ac:dyDescent="0.2">
      <c r="A42" s="78">
        <v>21</v>
      </c>
      <c r="B42" s="87" t="s">
        <v>76</v>
      </c>
      <c r="C42" s="194">
        <v>18441.57</v>
      </c>
      <c r="D42" s="193"/>
      <c r="E42" s="84">
        <f t="shared" si="2"/>
        <v>18441.57</v>
      </c>
    </row>
    <row r="43" spans="1:5" x14ac:dyDescent="0.2">
      <c r="A43" s="78">
        <v>22</v>
      </c>
      <c r="B43" s="87" t="s">
        <v>77</v>
      </c>
      <c r="C43" s="194">
        <v>0</v>
      </c>
      <c r="D43" s="193"/>
      <c r="E43" s="84">
        <f t="shared" si="2"/>
        <v>0</v>
      </c>
    </row>
    <row r="44" spans="1:5" x14ac:dyDescent="0.2">
      <c r="A44" s="88">
        <v>23</v>
      </c>
      <c r="B44" s="89" t="s">
        <v>78</v>
      </c>
      <c r="C44" s="195">
        <v>203</v>
      </c>
      <c r="D44" s="196">
        <v>0</v>
      </c>
      <c r="E44" s="90">
        <f t="shared" si="2"/>
        <v>203</v>
      </c>
    </row>
    <row r="45" spans="1:5" ht="12" thickBot="1" x14ac:dyDescent="0.25">
      <c r="A45" s="91">
        <v>24</v>
      </c>
      <c r="B45" s="105" t="s">
        <v>79</v>
      </c>
      <c r="C45" s="93">
        <f>SUM(C36,C39:C44)</f>
        <v>23354.89</v>
      </c>
      <c r="D45" s="106">
        <f>SUM(D36,D39:D44)</f>
        <v>2797.3</v>
      </c>
      <c r="E45" s="94">
        <f t="shared" si="2"/>
        <v>26152.19</v>
      </c>
    </row>
    <row r="46" spans="1:5" ht="12" thickBot="1" x14ac:dyDescent="0.25">
      <c r="A46" s="95"/>
      <c r="B46" s="77" t="s">
        <v>80</v>
      </c>
      <c r="C46" s="77"/>
      <c r="D46" s="77"/>
      <c r="E46" s="77"/>
    </row>
    <row r="47" spans="1:5" x14ac:dyDescent="0.2">
      <c r="A47" s="78">
        <v>25</v>
      </c>
      <c r="B47" s="79" t="s">
        <v>81</v>
      </c>
      <c r="C47" s="194">
        <v>16750.169999999998</v>
      </c>
      <c r="D47" s="193">
        <v>366.72</v>
      </c>
      <c r="E47" s="110">
        <f t="shared" ref="E47:E54" si="3">C47+D47</f>
        <v>17116.89</v>
      </c>
    </row>
    <row r="48" spans="1:5" x14ac:dyDescent="0.2">
      <c r="A48" s="78">
        <v>26</v>
      </c>
      <c r="B48" s="87" t="s">
        <v>82</v>
      </c>
      <c r="C48" s="194">
        <v>76237.62</v>
      </c>
      <c r="D48" s="193"/>
      <c r="E48" s="111">
        <f t="shared" si="3"/>
        <v>76237.62</v>
      </c>
    </row>
    <row r="49" spans="1:5" x14ac:dyDescent="0.2">
      <c r="A49" s="78">
        <v>27</v>
      </c>
      <c r="B49" s="87" t="s">
        <v>83</v>
      </c>
      <c r="C49" s="194">
        <v>1096.56</v>
      </c>
      <c r="D49" s="193"/>
      <c r="E49" s="111">
        <f t="shared" si="3"/>
        <v>1096.56</v>
      </c>
    </row>
    <row r="50" spans="1:5" x14ac:dyDescent="0.2">
      <c r="A50" s="78">
        <v>28</v>
      </c>
      <c r="B50" s="87" t="s">
        <v>84</v>
      </c>
      <c r="C50" s="194">
        <v>25712.93</v>
      </c>
      <c r="D50" s="193"/>
      <c r="E50" s="111">
        <f t="shared" si="3"/>
        <v>25712.93</v>
      </c>
    </row>
    <row r="51" spans="1:5" x14ac:dyDescent="0.2">
      <c r="A51" s="78">
        <v>29</v>
      </c>
      <c r="B51" s="87" t="s">
        <v>85</v>
      </c>
      <c r="C51" s="194">
        <v>1509.6</v>
      </c>
      <c r="D51" s="193"/>
      <c r="E51" s="111">
        <f t="shared" si="3"/>
        <v>1509.6</v>
      </c>
    </row>
    <row r="52" spans="1:5" x14ac:dyDescent="0.2">
      <c r="A52" s="78">
        <v>30</v>
      </c>
      <c r="B52" s="87" t="s">
        <v>86</v>
      </c>
      <c r="C52" s="194">
        <v>15209.04</v>
      </c>
      <c r="D52" s="193">
        <v>73.989999999999995</v>
      </c>
      <c r="E52" s="111">
        <f t="shared" si="3"/>
        <v>15283.03</v>
      </c>
    </row>
    <row r="53" spans="1:5" x14ac:dyDescent="0.2">
      <c r="A53" s="88">
        <v>31</v>
      </c>
      <c r="B53" s="112" t="s">
        <v>87</v>
      </c>
      <c r="C53" s="166">
        <f>SUM(C47:C52)</f>
        <v>136515.92000000001</v>
      </c>
      <c r="D53" s="167">
        <f>SUM(D47:D52)</f>
        <v>440.71000000000004</v>
      </c>
      <c r="E53" s="113">
        <f t="shared" si="3"/>
        <v>136956.63</v>
      </c>
    </row>
    <row r="54" spans="1:5" ht="12" thickBot="1" x14ac:dyDescent="0.25">
      <c r="A54" s="91">
        <v>32</v>
      </c>
      <c r="B54" s="114" t="s">
        <v>88</v>
      </c>
      <c r="C54" s="115">
        <f>C45-C53</f>
        <v>-113161.03000000001</v>
      </c>
      <c r="D54" s="116">
        <f>D45-D53</f>
        <v>2356.59</v>
      </c>
      <c r="E54" s="117">
        <f t="shared" si="3"/>
        <v>-110804.44000000002</v>
      </c>
    </row>
    <row r="55" spans="1:5" ht="12" thickBot="1" x14ac:dyDescent="0.25">
      <c r="A55" s="118"/>
      <c r="B55" s="118"/>
      <c r="C55" s="119"/>
      <c r="D55" s="119"/>
      <c r="E55" s="119"/>
    </row>
    <row r="56" spans="1:5" ht="12" thickBot="1" x14ac:dyDescent="0.25">
      <c r="A56" s="78">
        <v>33</v>
      </c>
      <c r="B56" s="120" t="s">
        <v>89</v>
      </c>
      <c r="C56" s="121">
        <f>C34+C54</f>
        <v>-20635.100000000006</v>
      </c>
      <c r="D56" s="122">
        <f>D34+D54</f>
        <v>27934.799999999999</v>
      </c>
      <c r="E56" s="123">
        <f>C56+D56</f>
        <v>7299.6999999999935</v>
      </c>
    </row>
    <row r="57" spans="1:5" ht="12" thickBot="1" x14ac:dyDescent="0.25">
      <c r="A57" s="124"/>
      <c r="B57" s="125"/>
      <c r="C57" s="126"/>
      <c r="D57" s="127"/>
      <c r="E57" s="119"/>
    </row>
    <row r="58" spans="1:5" x14ac:dyDescent="0.2">
      <c r="A58" s="78">
        <v>34</v>
      </c>
      <c r="B58" s="79" t="s">
        <v>90</v>
      </c>
      <c r="C58" s="197">
        <v>1056.07</v>
      </c>
      <c r="D58" s="128"/>
      <c r="E58" s="110">
        <f>C58</f>
        <v>1056.07</v>
      </c>
    </row>
    <row r="59" spans="1:5" ht="22.5" x14ac:dyDescent="0.2">
      <c r="A59" s="78">
        <v>35</v>
      </c>
      <c r="B59" s="87" t="s">
        <v>91</v>
      </c>
      <c r="C59" s="175"/>
      <c r="D59" s="129"/>
      <c r="E59" s="111">
        <f>C59</f>
        <v>0</v>
      </c>
    </row>
    <row r="60" spans="1:5" x14ac:dyDescent="0.2">
      <c r="A60" s="88">
        <v>36</v>
      </c>
      <c r="B60" s="89" t="s">
        <v>92</v>
      </c>
      <c r="C60" s="176"/>
      <c r="D60" s="130"/>
      <c r="E60" s="113">
        <f>C60</f>
        <v>0</v>
      </c>
    </row>
    <row r="61" spans="1:5" ht="12" thickBot="1" x14ac:dyDescent="0.25">
      <c r="A61" s="131">
        <v>37</v>
      </c>
      <c r="B61" s="105" t="s">
        <v>93</v>
      </c>
      <c r="C61" s="132">
        <f>SUM(C58:C60)</f>
        <v>1056.07</v>
      </c>
      <c r="D61" s="133"/>
      <c r="E61" s="134">
        <f>C61</f>
        <v>1056.07</v>
      </c>
    </row>
    <row r="62" spans="1:5" ht="12" thickBot="1" x14ac:dyDescent="0.25">
      <c r="A62" s="135"/>
      <c r="B62" s="136"/>
      <c r="C62" s="137"/>
      <c r="D62" s="137"/>
      <c r="E62" s="138"/>
    </row>
    <row r="63" spans="1:5" ht="23.25" thickBot="1" x14ac:dyDescent="0.25">
      <c r="A63" s="104">
        <v>38</v>
      </c>
      <c r="B63" s="139" t="s">
        <v>94</v>
      </c>
      <c r="C63" s="121">
        <f>C56-C61</f>
        <v>-21691.170000000006</v>
      </c>
      <c r="D63" s="122">
        <f>D56</f>
        <v>27934.799999999999</v>
      </c>
      <c r="E63" s="123">
        <f>C63+D63</f>
        <v>6243.6299999999937</v>
      </c>
    </row>
    <row r="64" spans="1:5" s="142" customFormat="1" ht="12" thickBot="1" x14ac:dyDescent="0.25">
      <c r="A64" s="104">
        <v>39</v>
      </c>
      <c r="B64" s="140" t="s">
        <v>95</v>
      </c>
      <c r="C64" s="178"/>
      <c r="D64" s="141"/>
      <c r="E64" s="138">
        <f>C64</f>
        <v>0</v>
      </c>
    </row>
    <row r="65" spans="1:5" ht="12" thickBot="1" x14ac:dyDescent="0.25">
      <c r="A65" s="104">
        <v>40</v>
      </c>
      <c r="B65" s="120" t="s">
        <v>96</v>
      </c>
      <c r="C65" s="121">
        <f>C63-C64</f>
        <v>-21691.170000000006</v>
      </c>
      <c r="D65" s="122">
        <f>D63</f>
        <v>27934.799999999999</v>
      </c>
      <c r="E65" s="123">
        <f>C65+D65</f>
        <v>6243.6299999999937</v>
      </c>
    </row>
    <row r="66" spans="1:5" s="142" customFormat="1" ht="12" thickBot="1" x14ac:dyDescent="0.25">
      <c r="A66" s="104">
        <v>41</v>
      </c>
      <c r="B66" s="143" t="s">
        <v>97</v>
      </c>
      <c r="C66" s="144">
        <v>0</v>
      </c>
      <c r="D66" s="145"/>
      <c r="E66" s="134">
        <f>C66</f>
        <v>0</v>
      </c>
    </row>
    <row r="67" spans="1:5" ht="12" thickBot="1" x14ac:dyDescent="0.25">
      <c r="A67" s="146">
        <v>42</v>
      </c>
      <c r="B67" s="147" t="s">
        <v>98</v>
      </c>
      <c r="C67" s="148">
        <f>C65+C66</f>
        <v>-21691.170000000006</v>
      </c>
      <c r="D67" s="148">
        <f>D65</f>
        <v>27934.799999999999</v>
      </c>
      <c r="E67" s="149">
        <f>C67+D67</f>
        <v>6243.6299999999937</v>
      </c>
    </row>
    <row r="68" spans="1:5" ht="12" thickTop="1" x14ac:dyDescent="0.2">
      <c r="A68" s="150"/>
      <c r="B68" s="26"/>
      <c r="C68" s="151"/>
      <c r="D68" s="151"/>
      <c r="E68" s="152"/>
    </row>
    <row r="69" spans="1:5" x14ac:dyDescent="0.2">
      <c r="A69" s="153"/>
      <c r="B69" s="27" t="s">
        <v>106</v>
      </c>
      <c r="C69" s="154"/>
      <c r="D69" s="154"/>
      <c r="E69" s="155"/>
    </row>
    <row r="70" spans="1:5" x14ac:dyDescent="0.2">
      <c r="A70" s="153"/>
      <c r="B70" s="27"/>
      <c r="C70" s="154"/>
      <c r="D70" s="154"/>
      <c r="E70" s="155"/>
    </row>
    <row r="71" spans="1:5" x14ac:dyDescent="0.2">
      <c r="A71" s="153"/>
      <c r="B71" s="27"/>
      <c r="C71" s="154"/>
      <c r="D71" s="154"/>
      <c r="E71" s="155"/>
    </row>
    <row r="72" spans="1:5" x14ac:dyDescent="0.2">
      <c r="A72" s="27"/>
      <c r="B72" s="154"/>
      <c r="C72" s="154"/>
      <c r="D72" s="154"/>
      <c r="E72" s="155"/>
    </row>
    <row r="73" spans="1:5" x14ac:dyDescent="0.2">
      <c r="A73" s="27"/>
    </row>
  </sheetData>
  <sheetProtection formatCells="0" formatColumns="0" formatRows="0"/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zoomScale="80" zoomScaleNormal="80" zoomScaleSheetLayoutView="90" workbookViewId="0">
      <selection activeCell="B2" sqref="B2"/>
    </sheetView>
  </sheetViews>
  <sheetFormatPr defaultColWidth="9.125" defaultRowHeight="12" customHeight="1" x14ac:dyDescent="0.2"/>
  <cols>
    <col min="1" max="1" width="9.125" style="159"/>
    <col min="2" max="2" width="66.375" style="159" customWidth="1"/>
    <col min="3" max="3" width="25.875" style="159" customWidth="1"/>
    <col min="4" max="16384" width="9.125" style="159"/>
  </cols>
  <sheetData>
    <row r="1" spans="1:3" ht="12" customHeight="1" x14ac:dyDescent="0.2">
      <c r="A1" s="28" t="s">
        <v>0</v>
      </c>
      <c r="B1" s="158" t="s">
        <v>116</v>
      </c>
      <c r="C1" s="1"/>
    </row>
    <row r="2" spans="1:3" ht="12" customHeight="1" x14ac:dyDescent="0.2">
      <c r="A2" s="28" t="s">
        <v>1</v>
      </c>
      <c r="B2" s="160" t="s">
        <v>118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79" t="s">
        <v>99</v>
      </c>
      <c r="B4" s="180"/>
      <c r="C4" s="181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117</v>
      </c>
      <c r="C7" s="20" t="s">
        <v>112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82" t="s">
        <v>100</v>
      </c>
      <c r="B11" s="183"/>
      <c r="C11" s="184"/>
    </row>
    <row r="12" spans="1:3" ht="15" x14ac:dyDescent="0.3">
      <c r="A12" s="6">
        <v>1</v>
      </c>
      <c r="B12" s="21" t="s">
        <v>113</v>
      </c>
      <c r="C12" s="21" t="s">
        <v>114</v>
      </c>
    </row>
    <row r="13" spans="1:3" ht="12" customHeight="1" x14ac:dyDescent="0.2">
      <c r="A13" s="6">
        <v>2</v>
      </c>
      <c r="B13" s="189"/>
      <c r="C13" s="190"/>
    </row>
    <row r="14" spans="1:3" ht="12" customHeight="1" x14ac:dyDescent="0.2">
      <c r="A14" s="6">
        <v>3</v>
      </c>
      <c r="B14" s="189"/>
      <c r="C14" s="190"/>
    </row>
    <row r="15" spans="1:3" ht="12" customHeight="1" x14ac:dyDescent="0.2">
      <c r="A15" s="6">
        <v>4</v>
      </c>
      <c r="B15" s="189"/>
      <c r="C15" s="190"/>
    </row>
    <row r="16" spans="1:3" ht="12" customHeight="1" x14ac:dyDescent="0.2">
      <c r="A16" s="6">
        <v>5</v>
      </c>
      <c r="B16" s="189"/>
      <c r="C16" s="190"/>
    </row>
    <row r="17" spans="1:4" ht="12" customHeight="1" x14ac:dyDescent="0.2">
      <c r="A17" s="12"/>
      <c r="B17" s="15"/>
      <c r="C17" s="19"/>
    </row>
    <row r="18" spans="1:4" ht="12" customHeight="1" x14ac:dyDescent="0.2">
      <c r="A18" s="186" t="s">
        <v>103</v>
      </c>
      <c r="B18" s="187"/>
      <c r="C18" s="188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22" t="s">
        <v>115</v>
      </c>
      <c r="C20" s="23">
        <v>0.17199999999999999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1"/>
    </row>
    <row r="31" spans="1:4" ht="12" customHeight="1" x14ac:dyDescent="0.2">
      <c r="A31" s="186" t="s">
        <v>102</v>
      </c>
      <c r="B31" s="187"/>
      <c r="C31" s="187"/>
      <c r="D31" s="161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22" t="s">
        <v>111</v>
      </c>
      <c r="C33" s="23">
        <v>0.23730000000000001</v>
      </c>
    </row>
    <row r="34" spans="1:3" ht="12" customHeight="1" x14ac:dyDescent="0.2">
      <c r="A34" s="6">
        <v>2</v>
      </c>
      <c r="B34" s="22" t="s">
        <v>109</v>
      </c>
      <c r="C34" s="23">
        <v>0.40649999999999997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85" t="s">
        <v>106</v>
      </c>
      <c r="C44" s="185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Lenovo</cp:lastModifiedBy>
  <cp:lastPrinted>2020-01-10T12:00:58Z</cp:lastPrinted>
  <dcterms:created xsi:type="dcterms:W3CDTF">2018-01-24T12:10:23Z</dcterms:created>
  <dcterms:modified xsi:type="dcterms:W3CDTF">2020-04-08T12:35:06Z</dcterms:modified>
</cp:coreProperties>
</file>